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5"/>
  <workbookPr filterPrivacy="1" autoCompressPictures="0"/>
  <xr:revisionPtr revIDLastSave="0" documentId="13_ncr:1_{9BA4630A-6D11-984E-AEF4-533D4484A07C}" xr6:coauthVersionLast="43" xr6:coauthVersionMax="43" xr10:uidLastSave="{00000000-0000-0000-0000-000000000000}"/>
  <bookViews>
    <workbookView xWindow="40" yWindow="460" windowWidth="25560" windowHeight="13940" xr2:uid="{00000000-000D-0000-FFFF-FFFF00000000}"/>
  </bookViews>
  <sheets>
    <sheet name="2019" sheetId="3" r:id="rId1"/>
    <sheet name="Pay" sheetId="7" r:id="rId2"/>
  </sheets>
  <definedNames>
    <definedName name="RateTable">'2019'!$Q$1:$R$2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9" i="3" l="1"/>
  <c r="K38" i="3"/>
  <c r="J39" i="3"/>
  <c r="J38" i="3"/>
  <c r="F39" i="3" l="1"/>
  <c r="F38" i="3"/>
  <c r="L28" i="3"/>
  <c r="M28" i="3" s="1"/>
  <c r="L27" i="3"/>
  <c r="M27" i="3" s="1"/>
  <c r="L26" i="3"/>
  <c r="M26" i="3" s="1"/>
  <c r="L29" i="3"/>
  <c r="M29" i="3" s="1"/>
  <c r="L25" i="3"/>
  <c r="M25" i="3" s="1"/>
  <c r="L24" i="3"/>
  <c r="M24" i="3" s="1"/>
  <c r="L21" i="3"/>
  <c r="M21" i="3" s="1"/>
  <c r="L20" i="3"/>
  <c r="M20" i="3" s="1"/>
  <c r="L19" i="3"/>
  <c r="M19" i="3" s="1"/>
  <c r="L18" i="3"/>
  <c r="M18" i="3" l="1"/>
  <c r="K41" i="3"/>
  <c r="F41" i="3"/>
  <c r="E38" i="3" s="1"/>
  <c r="E39" i="3" l="1"/>
  <c r="E41" i="3" l="1"/>
  <c r="L23" i="3" l="1"/>
  <c r="M23" i="3" s="1"/>
  <c r="L22" i="3"/>
  <c r="L38" i="3" s="1"/>
  <c r="L17" i="3"/>
  <c r="M17" i="3" s="1"/>
  <c r="L16" i="3"/>
  <c r="M16" i="3" s="1"/>
  <c r="L15" i="3"/>
  <c r="M15" i="3" s="1"/>
  <c r="L14" i="3"/>
  <c r="M14" i="3" s="1"/>
  <c r="L33" i="3"/>
  <c r="M33" i="3" s="1"/>
  <c r="L32" i="3"/>
  <c r="M32" i="3" s="1"/>
  <c r="L31" i="3"/>
  <c r="L30" i="3"/>
  <c r="M30" i="3" s="1"/>
  <c r="M31" i="3"/>
  <c r="L11" i="3"/>
  <c r="M11" i="3" s="1"/>
  <c r="L8" i="3"/>
  <c r="M8" i="3" s="1"/>
  <c r="L7" i="3"/>
  <c r="M7" i="3" s="1"/>
  <c r="L13" i="3"/>
  <c r="M13" i="3" s="1"/>
  <c r="M22" i="3" l="1"/>
  <c r="L12" i="3"/>
  <c r="L5" i="3" l="1"/>
  <c r="L6" i="3"/>
  <c r="L9" i="3"/>
  <c r="L10" i="3"/>
  <c r="L4" i="3"/>
  <c r="L39" i="3" l="1"/>
  <c r="L41" i="3" s="1"/>
  <c r="M6" i="3"/>
  <c r="M10" i="3"/>
  <c r="M9" i="3"/>
  <c r="M12" i="3"/>
  <c r="M5" i="3" l="1"/>
  <c r="J41" i="3" l="1"/>
  <c r="M4" i="3"/>
  <c r="F35" i="3"/>
  <c r="K35" i="3"/>
  <c r="J35" i="3"/>
  <c r="I35" i="3"/>
  <c r="H35" i="3"/>
  <c r="G35" i="3"/>
  <c r="I38" i="3" l="1"/>
  <c r="I39" i="3"/>
  <c r="G38" i="3"/>
  <c r="G39" i="3"/>
  <c r="G41" i="3" s="1"/>
  <c r="H38" i="3"/>
  <c r="H39" i="3"/>
  <c r="M35" i="3"/>
  <c r="L35" i="3"/>
  <c r="H41" i="3" l="1"/>
  <c r="I41" i="3"/>
  <c r="M38" i="3"/>
  <c r="M39" i="3"/>
  <c r="M41" i="3" l="1"/>
</calcChain>
</file>

<file path=xl/sharedStrings.xml><?xml version="1.0" encoding="utf-8"?>
<sst xmlns="http://schemas.openxmlformats.org/spreadsheetml/2006/main" count="151" uniqueCount="74">
  <si>
    <t>Revenue</t>
  </si>
  <si>
    <t>Date</t>
  </si>
  <si>
    <t>Description</t>
  </si>
  <si>
    <t>State</t>
  </si>
  <si>
    <t>KS</t>
  </si>
  <si>
    <t>MO</t>
  </si>
  <si>
    <t>Equipment</t>
  </si>
  <si>
    <t>Promotional</t>
  </si>
  <si>
    <t>Music</t>
  </si>
  <si>
    <t>Notes</t>
  </si>
  <si>
    <t>Miles</t>
  </si>
  <si>
    <t>Mileage</t>
  </si>
  <si>
    <t>DJ Revenue &amp; Expenses</t>
  </si>
  <si>
    <t>Names</t>
  </si>
  <si>
    <t>Amount Due</t>
  </si>
  <si>
    <t>Deposit Paid</t>
  </si>
  <si>
    <t>Paid In Full?</t>
  </si>
  <si>
    <t>My Total Income</t>
  </si>
  <si>
    <t>X</t>
  </si>
  <si>
    <t>-</t>
  </si>
  <si>
    <t>Event ID</t>
  </si>
  <si>
    <t>Location</t>
  </si>
  <si>
    <t>City</t>
  </si>
  <si>
    <t>Kansas City</t>
  </si>
  <si>
    <t>Lawrence</t>
  </si>
  <si>
    <t>Event Date</t>
  </si>
  <si>
    <t>Income</t>
  </si>
  <si>
    <t>Kansas</t>
  </si>
  <si>
    <t>Missouri</t>
  </si>
  <si>
    <t>Total</t>
  </si>
  <si>
    <t>Revenue Percent</t>
  </si>
  <si>
    <t>Atchison</t>
  </si>
  <si>
    <t>Finder Fee</t>
  </si>
  <si>
    <t>The Knot</t>
  </si>
  <si>
    <t>WeddingWire</t>
  </si>
  <si>
    <t>Wedding</t>
  </si>
  <si>
    <t>Insurance</t>
  </si>
  <si>
    <t>DJ Insurance 1/7/19-1/7/20</t>
  </si>
  <si>
    <t>Meeting</t>
  </si>
  <si>
    <t>Misc</t>
  </si>
  <si>
    <t>Mary Smith &amp; Joe Reynolds</t>
  </si>
  <si>
    <t>Sundeep Neil &amp; Jacqueline Debonar</t>
  </si>
  <si>
    <t>Sharonda Jones &amp; Alison Paul</t>
  </si>
  <si>
    <t>Venue</t>
  </si>
  <si>
    <t>Hopkins Event Center</t>
  </si>
  <si>
    <t>Magical Moments</t>
  </si>
  <si>
    <t>The Walker</t>
  </si>
  <si>
    <t>Clint Bredemann &amp; Paris Washington</t>
  </si>
  <si>
    <t>The Fontaine</t>
  </si>
  <si>
    <t>Finder Fee Paid?</t>
  </si>
  <si>
    <t>N/A</t>
  </si>
  <si>
    <t>Remainder Paid</t>
  </si>
  <si>
    <r>
      <t xml:space="preserve">Mileage Rate Table </t>
    </r>
    <r>
      <rPr>
        <sz val="11"/>
        <color rgb="FFFF0000"/>
        <rFont val="Calibri (Body)"/>
      </rPr>
      <t>(update each year)</t>
    </r>
    <r>
      <rPr>
        <sz val="11"/>
        <color theme="1"/>
        <rFont val="Calibri"/>
        <family val="2"/>
        <scheme val="minor"/>
      </rPr>
      <t xml:space="preserve"> ==&gt;</t>
    </r>
  </si>
  <si>
    <r>
      <t>Car Odometer - 1/1/19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- 42,500</t>
    </r>
  </si>
  <si>
    <t>1/16/19 Deposit</t>
  </si>
  <si>
    <t>1/16/19 Finder's Fee to Bob Johnson</t>
  </si>
  <si>
    <t>Apple Music purchases</t>
  </si>
  <si>
    <t>2/17/19 Deposit</t>
  </si>
  <si>
    <t>Meeting with possible client</t>
  </si>
  <si>
    <t>2/17/19 Finder's Fee to Marselle Perot</t>
  </si>
  <si>
    <t>Totals</t>
  </si>
  <si>
    <t>1/16/19 Remainder</t>
  </si>
  <si>
    <t>Speaker Cases</t>
  </si>
  <si>
    <t>1/16/19 Tip</t>
  </si>
  <si>
    <t>1/16/19 Parking</t>
  </si>
  <si>
    <t>1/23/19 Full Amount</t>
  </si>
  <si>
    <t>1/23/19 Finder's Fee to Bob Johnson</t>
  </si>
  <si>
    <t>1/30/19 Deposit</t>
  </si>
  <si>
    <t>Amazon mp3 purchases</t>
  </si>
  <si>
    <t>1/30/19 Remainder</t>
  </si>
  <si>
    <t>Blue Springs</t>
  </si>
  <si>
    <t>2/17/19 Remainder</t>
  </si>
  <si>
    <t>Source</t>
  </si>
  <si>
    <t>Referral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</si>
</sst>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6" formatCode="_(* #,##0_);_(* \(#,##0\);_(* &quot;-&quot;??_);_(@_)"/>
    <numFmt numFmtId="167" formatCode="_(&quot;$&quot;* #,##0.000_);_(&quot;$&quot;* \(#,##0.000\);_(&quot;$&quot;* &quot;-&quot;??_);_(@_)"/>
    <numFmt numFmtId="168" formatCode="m/d/yy;@"/>
    <numFmt numFmtId="169" formatCode="&quot;$&quot;#,##0"/>
    <numFmt numFmtId="170" formatCode="0.0%"/>
  </numFmts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92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/>
    </xf>
    <xf numFmtId="44" fontId="3" fillId="0" borderId="2" xfId="2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166" fontId="0" fillId="0" borderId="0" xfId="1" applyNumberFormat="1" applyFont="1" applyAlignment="1">
      <alignment vertical="center"/>
    </xf>
    <xf numFmtId="1" fontId="0" fillId="0" borderId="0" xfId="0" applyNumberFormat="1" applyAlignment="1">
      <alignment horizontal="center"/>
    </xf>
    <xf numFmtId="168" fontId="9" fillId="0" borderId="0" xfId="26" applyNumberFormat="1" applyFont="1" applyAlignment="1">
      <alignment horizontal="center" vertical="center"/>
    </xf>
    <xf numFmtId="0" fontId="9" fillId="0" borderId="0" xfId="26" applyFont="1" applyAlignment="1">
      <alignment horizontal="center" vertical="center"/>
    </xf>
    <xf numFmtId="169" fontId="9" fillId="0" borderId="0" xfId="26" applyNumberFormat="1" applyFont="1" applyAlignment="1">
      <alignment horizontal="center" vertical="center"/>
    </xf>
    <xf numFmtId="168" fontId="8" fillId="0" borderId="0" xfId="26" applyNumberFormat="1" applyAlignment="1">
      <alignment horizontal="center" vertical="center"/>
    </xf>
    <xf numFmtId="0" fontId="8" fillId="0" borderId="0" xfId="26" applyAlignment="1">
      <alignment horizontal="center" vertical="center"/>
    </xf>
    <xf numFmtId="169" fontId="8" fillId="0" borderId="0" xfId="26" applyNumberFormat="1" applyAlignment="1">
      <alignment horizontal="center" vertical="center"/>
    </xf>
    <xf numFmtId="0" fontId="8" fillId="0" borderId="0" xfId="26"/>
    <xf numFmtId="1" fontId="9" fillId="0" borderId="0" xfId="26" applyNumberFormat="1" applyFont="1" applyAlignment="1">
      <alignment horizontal="center" vertical="center"/>
    </xf>
    <xf numFmtId="1" fontId="8" fillId="0" borderId="0" xfId="26" applyNumberFormat="1" applyAlignment="1">
      <alignment horizontal="center" vertical="center"/>
    </xf>
    <xf numFmtId="44" fontId="0" fillId="0" borderId="0" xfId="2" applyFont="1" applyAlignment="1">
      <alignment vertical="center"/>
    </xf>
    <xf numFmtId="1" fontId="3" fillId="0" borderId="2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3" xfId="0" applyFill="1" applyBorder="1"/>
    <xf numFmtId="167" fontId="0" fillId="0" borderId="4" xfId="2" applyNumberFormat="1" applyFont="1" applyFill="1" applyBorder="1"/>
    <xf numFmtId="0" fontId="0" fillId="0" borderId="5" xfId="0" applyFill="1" applyBorder="1"/>
    <xf numFmtId="167" fontId="0" fillId="0" borderId="6" xfId="2" applyNumberFormat="1" applyFont="1" applyFill="1" applyBorder="1"/>
    <xf numFmtId="1" fontId="0" fillId="3" borderId="0" xfId="0" applyNumberFormat="1" applyFill="1" applyAlignment="1">
      <alignment horizontal="center"/>
    </xf>
    <xf numFmtId="44" fontId="0" fillId="0" borderId="0" xfId="2" applyFont="1" applyBorder="1" applyAlignment="1">
      <alignment horizontal="center"/>
    </xf>
    <xf numFmtId="166" fontId="0" fillId="0" borderId="0" xfId="1" applyNumberFormat="1" applyFont="1" applyBorder="1" applyAlignment="1">
      <alignment vertical="center"/>
    </xf>
    <xf numFmtId="44" fontId="0" fillId="0" borderId="0" xfId="2" applyFont="1"/>
    <xf numFmtId="43" fontId="0" fillId="0" borderId="0" xfId="1" applyFont="1" applyAlignment="1">
      <alignment vertical="center"/>
    </xf>
    <xf numFmtId="166" fontId="0" fillId="0" borderId="0" xfId="1" applyNumberFormat="1" applyFont="1"/>
    <xf numFmtId="0" fontId="0" fillId="3" borderId="0" xfId="0" applyFill="1" applyAlignment="1">
      <alignment horizontal="center"/>
    </xf>
    <xf numFmtId="44" fontId="0" fillId="3" borderId="0" xfId="2" applyFont="1" applyFill="1" applyAlignment="1">
      <alignment horizontal="center"/>
    </xf>
    <xf numFmtId="166" fontId="0" fillId="3" borderId="0" xfId="1" applyNumberFormat="1" applyFont="1" applyFill="1" applyAlignment="1">
      <alignment horizontal="center"/>
    </xf>
    <xf numFmtId="170" fontId="0" fillId="3" borderId="0" xfId="145" applyNumberFormat="1" applyFont="1" applyFill="1" applyAlignment="1">
      <alignment horizontal="center"/>
    </xf>
    <xf numFmtId="44" fontId="3" fillId="3" borderId="2" xfId="2" applyFont="1" applyFill="1" applyBorder="1" applyAlignment="1">
      <alignment horizontal="center" wrapText="1"/>
    </xf>
    <xf numFmtId="44" fontId="3" fillId="3" borderId="2" xfId="2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44" fontId="3" fillId="2" borderId="8" xfId="2" applyFont="1" applyFill="1" applyBorder="1" applyAlignment="1"/>
    <xf numFmtId="44" fontId="3" fillId="2" borderId="9" xfId="2" applyFont="1" applyFill="1" applyBorder="1" applyAlignment="1"/>
    <xf numFmtId="44" fontId="3" fillId="3" borderId="7" xfId="2" applyFont="1" applyFill="1" applyBorder="1" applyAlignment="1"/>
    <xf numFmtId="0" fontId="9" fillId="0" borderId="0" xfId="26" applyFont="1" applyAlignment="1">
      <alignment horizontal="center" vertical="center" wrapText="1"/>
    </xf>
    <xf numFmtId="1" fontId="9" fillId="0" borderId="0" xfId="26" applyNumberFormat="1" applyFont="1" applyAlignment="1">
      <alignment horizontal="center" vertical="center"/>
    </xf>
    <xf numFmtId="1" fontId="1" fillId="0" borderId="0" xfId="26" applyNumberFormat="1" applyFont="1" applyAlignment="1">
      <alignment horizontal="center" vertical="center"/>
    </xf>
    <xf numFmtId="0" fontId="1" fillId="0" borderId="0" xfId="26" applyFont="1" applyAlignment="1">
      <alignment horizontal="center" vertical="center"/>
    </xf>
    <xf numFmtId="169" fontId="9" fillId="0" borderId="0" xfId="26" applyNumberFormat="1" applyFont="1" applyAlignment="1">
      <alignment horizontal="center" vertical="center" wrapText="1"/>
    </xf>
    <xf numFmtId="0" fontId="0" fillId="4" borderId="0" xfId="0" applyFill="1"/>
    <xf numFmtId="44" fontId="0" fillId="4" borderId="0" xfId="2" applyFont="1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66" fontId="0" fillId="4" borderId="0" xfId="1" applyNumberFormat="1" applyFont="1" applyFill="1" applyAlignment="1">
      <alignment vertical="center"/>
    </xf>
    <xf numFmtId="44" fontId="0" fillId="4" borderId="0" xfId="2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70" fontId="3" fillId="3" borderId="1" xfId="145" applyNumberFormat="1" applyFont="1" applyFill="1" applyBorder="1" applyAlignment="1">
      <alignment horizontal="center"/>
    </xf>
    <xf numFmtId="44" fontId="3" fillId="3" borderId="1" xfId="2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70" fontId="0" fillId="2" borderId="0" xfId="145" applyNumberFormat="1" applyFont="1" applyFill="1" applyAlignment="1">
      <alignment horizontal="center"/>
    </xf>
    <xf numFmtId="44" fontId="0" fillId="2" borderId="0" xfId="2" applyFont="1" applyFill="1" applyAlignment="1">
      <alignment horizontal="center"/>
    </xf>
    <xf numFmtId="44" fontId="0" fillId="2" borderId="0" xfId="2" applyFont="1" applyFill="1" applyAlignment="1">
      <alignment vertical="center"/>
    </xf>
    <xf numFmtId="166" fontId="0" fillId="2" borderId="0" xfId="1" applyNumberFormat="1" applyFont="1" applyFill="1"/>
    <xf numFmtId="44" fontId="0" fillId="2" borderId="0" xfId="2" applyFont="1" applyFill="1"/>
  </cellXfs>
  <cellStyles count="492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Normal" xfId="0" builtinId="0"/>
    <cellStyle name="Normal 2" xfId="3" xr:uid="{00000000-0005-0000-0000-0000E9010000}"/>
    <cellStyle name="Normal 3" xfId="26" xr:uid="{00000000-0005-0000-0000-0000EA010000}"/>
    <cellStyle name="Percent" xfId="14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R65"/>
  <sheetViews>
    <sheetView tabSelected="1" showRuler="0" zoomScale="125" zoomScaleNormal="125" zoomScalePageLayoutView="125" workbookViewId="0">
      <selection activeCell="K3" sqref="K3:M3"/>
    </sheetView>
  </sheetViews>
  <sheetFormatPr baseColWidth="10" defaultColWidth="8.83203125" defaultRowHeight="15"/>
  <cols>
    <col min="1" max="1" width="12.1640625" style="8" customWidth="1"/>
    <col min="2" max="2" width="11.83203125" style="8" customWidth="1"/>
    <col min="3" max="3" width="5.6640625" style="8" customWidth="1"/>
    <col min="4" max="4" width="8.83203125" style="8"/>
    <col min="5" max="5" width="8.83203125" style="12"/>
    <col min="6" max="6" width="11.33203125" style="8" customWidth="1"/>
    <col min="7" max="7" width="9.5" style="8" customWidth="1"/>
    <col min="8" max="8" width="12" style="8" bestFit="1" customWidth="1"/>
    <col min="9" max="9" width="10.6640625" style="8" customWidth="1"/>
    <col min="10" max="10" width="10.5" style="8" customWidth="1"/>
    <col min="11" max="11" width="8.83203125" style="11"/>
    <col min="12" max="12" width="10.1640625" style="22" customWidth="1"/>
    <col min="13" max="13" width="11.33203125" style="22" bestFit="1" customWidth="1"/>
    <col min="18" max="18" width="9" bestFit="1" customWidth="1"/>
  </cols>
  <sheetData>
    <row r="1" spans="1:18" ht="19">
      <c r="A1" s="7" t="s">
        <v>12</v>
      </c>
      <c r="B1" s="7"/>
      <c r="D1" s="9"/>
      <c r="F1" s="10"/>
      <c r="G1" s="10"/>
      <c r="H1" s="10"/>
      <c r="I1" s="10"/>
      <c r="J1" s="10"/>
      <c r="K1" s="33"/>
      <c r="M1" s="24" t="s">
        <v>52</v>
      </c>
      <c r="P1" s="24"/>
      <c r="Q1" s="25">
        <v>2019</v>
      </c>
      <c r="R1" s="26">
        <v>0.57999999999999996</v>
      </c>
    </row>
    <row r="2" spans="1:18" ht="20" thickBot="1">
      <c r="A2" s="10"/>
      <c r="B2" s="36"/>
      <c r="C2" s="42"/>
      <c r="D2" s="29" t="s">
        <v>53</v>
      </c>
      <c r="E2" s="29"/>
      <c r="F2" s="36"/>
      <c r="G2" s="45"/>
      <c r="H2" s="43"/>
      <c r="I2" s="43"/>
      <c r="J2" s="44"/>
      <c r="O2" s="24"/>
      <c r="P2" s="24"/>
      <c r="Q2" s="27"/>
      <c r="R2" s="28"/>
    </row>
    <row r="3" spans="1:18" s="1" customFormat="1" ht="43" customHeight="1">
      <c r="A3" s="2" t="s">
        <v>2</v>
      </c>
      <c r="B3" s="2" t="s">
        <v>22</v>
      </c>
      <c r="C3" s="4" t="s">
        <v>3</v>
      </c>
      <c r="D3" s="5" t="s">
        <v>1</v>
      </c>
      <c r="E3" s="23" t="s">
        <v>20</v>
      </c>
      <c r="F3" s="2" t="s">
        <v>0</v>
      </c>
      <c r="G3" s="2" t="s">
        <v>6</v>
      </c>
      <c r="H3" s="2" t="s">
        <v>7</v>
      </c>
      <c r="I3" s="2" t="s">
        <v>8</v>
      </c>
      <c r="J3" s="3" t="s">
        <v>39</v>
      </c>
      <c r="K3" s="2" t="s">
        <v>10</v>
      </c>
      <c r="L3" s="2" t="s">
        <v>11</v>
      </c>
      <c r="M3" s="2" t="s">
        <v>26</v>
      </c>
      <c r="N3" s="4" t="s">
        <v>9</v>
      </c>
    </row>
    <row r="4" spans="1:18">
      <c r="A4" s="10"/>
      <c r="B4" s="10"/>
      <c r="D4" s="9"/>
      <c r="F4" s="10"/>
      <c r="G4" s="10"/>
      <c r="H4" s="10"/>
      <c r="I4" s="10"/>
      <c r="J4" s="10"/>
      <c r="L4" s="22">
        <f>K4*0.58</f>
        <v>0</v>
      </c>
      <c r="M4" s="22">
        <f>F4-G4-H4-I4-J4-L4</f>
        <v>0</v>
      </c>
    </row>
    <row r="5" spans="1:18">
      <c r="A5" s="10" t="s">
        <v>35</v>
      </c>
      <c r="B5" s="10" t="s">
        <v>23</v>
      </c>
      <c r="C5" s="8" t="s">
        <v>5</v>
      </c>
      <c r="D5" s="9">
        <v>43468</v>
      </c>
      <c r="E5" s="12">
        <v>1</v>
      </c>
      <c r="F5" s="10">
        <v>300</v>
      </c>
      <c r="G5" s="10"/>
      <c r="H5" s="10"/>
      <c r="I5" s="10"/>
      <c r="J5" s="10"/>
      <c r="L5" s="22">
        <f t="shared" ref="L5:L33" si="0">K5*0.58</f>
        <v>0</v>
      </c>
      <c r="M5" s="22">
        <f t="shared" ref="M5:M29" si="1">F5-G5-H5-I5-J5-L5</f>
        <v>300</v>
      </c>
      <c r="N5" t="s">
        <v>54</v>
      </c>
    </row>
    <row r="6" spans="1:18">
      <c r="A6" s="10" t="s">
        <v>36</v>
      </c>
      <c r="B6" s="10" t="s">
        <v>23</v>
      </c>
      <c r="C6" s="8" t="s">
        <v>5</v>
      </c>
      <c r="D6" s="9">
        <v>43472</v>
      </c>
      <c r="F6" s="10"/>
      <c r="G6" s="10"/>
      <c r="H6" s="10"/>
      <c r="I6" s="10"/>
      <c r="J6" s="10">
        <v>199</v>
      </c>
      <c r="L6" s="22">
        <f t="shared" si="0"/>
        <v>0</v>
      </c>
      <c r="M6" s="22">
        <f t="shared" si="1"/>
        <v>-199</v>
      </c>
      <c r="N6" t="s">
        <v>37</v>
      </c>
    </row>
    <row r="7" spans="1:18">
      <c r="A7" s="10" t="s">
        <v>35</v>
      </c>
      <c r="B7" s="10" t="s">
        <v>23</v>
      </c>
      <c r="C7" s="8" t="s">
        <v>5</v>
      </c>
      <c r="D7" s="9">
        <v>43472</v>
      </c>
      <c r="E7" s="12">
        <v>1</v>
      </c>
      <c r="F7" s="10"/>
      <c r="G7" s="10"/>
      <c r="H7" s="10"/>
      <c r="I7" s="10"/>
      <c r="J7" s="10">
        <v>100</v>
      </c>
      <c r="L7" s="22">
        <f t="shared" ref="L7:L8" si="2">K7*0.58</f>
        <v>0</v>
      </c>
      <c r="M7" s="22">
        <f t="shared" ref="M7:M8" si="3">F7-G7-H7-I7-J7-L7</f>
        <v>-100</v>
      </c>
      <c r="N7" t="s">
        <v>55</v>
      </c>
    </row>
    <row r="8" spans="1:18">
      <c r="A8" s="10" t="s">
        <v>6</v>
      </c>
      <c r="B8" s="10"/>
      <c r="D8" s="9">
        <v>43475</v>
      </c>
      <c r="F8" s="10"/>
      <c r="G8" s="10">
        <v>80</v>
      </c>
      <c r="H8" s="10"/>
      <c r="I8" s="10"/>
      <c r="J8" s="10"/>
      <c r="L8" s="22">
        <f t="shared" si="2"/>
        <v>0</v>
      </c>
      <c r="M8" s="22">
        <f t="shared" si="3"/>
        <v>-80</v>
      </c>
      <c r="N8" t="s">
        <v>62</v>
      </c>
    </row>
    <row r="9" spans="1:18">
      <c r="A9" s="10" t="s">
        <v>34</v>
      </c>
      <c r="B9" s="10"/>
      <c r="D9" s="9">
        <v>43475</v>
      </c>
      <c r="F9" s="10"/>
      <c r="G9" s="10"/>
      <c r="H9" s="10">
        <v>150</v>
      </c>
      <c r="I9" s="10"/>
      <c r="J9" s="10"/>
      <c r="L9" s="22">
        <f t="shared" si="0"/>
        <v>0</v>
      </c>
      <c r="M9" s="22">
        <f t="shared" ref="M9:M11" si="4">F9-G9-H9-I9-J9-L9</f>
        <v>-150</v>
      </c>
    </row>
    <row r="10" spans="1:18">
      <c r="A10" s="10" t="s">
        <v>8</v>
      </c>
      <c r="B10" s="10"/>
      <c r="D10" s="9">
        <v>43477</v>
      </c>
      <c r="F10" s="10"/>
      <c r="G10" s="10"/>
      <c r="H10" s="10"/>
      <c r="I10" s="10">
        <v>2.58</v>
      </c>
      <c r="J10" s="10"/>
      <c r="L10" s="22">
        <f t="shared" si="0"/>
        <v>0</v>
      </c>
      <c r="M10" s="22">
        <f t="shared" si="4"/>
        <v>-2.58</v>
      </c>
      <c r="N10" t="s">
        <v>56</v>
      </c>
    </row>
    <row r="11" spans="1:18">
      <c r="A11" s="10" t="s">
        <v>35</v>
      </c>
      <c r="B11" s="10" t="s">
        <v>70</v>
      </c>
      <c r="C11" s="8" t="s">
        <v>5</v>
      </c>
      <c r="D11" s="9">
        <v>43478</v>
      </c>
      <c r="E11" s="12">
        <v>2</v>
      </c>
      <c r="F11" s="10">
        <v>325</v>
      </c>
      <c r="G11" s="10"/>
      <c r="H11" s="10"/>
      <c r="I11" s="10"/>
      <c r="J11" s="10"/>
      <c r="L11" s="22">
        <f t="shared" ref="L11" si="5">K11*0.58</f>
        <v>0</v>
      </c>
      <c r="M11" s="22">
        <f t="shared" si="4"/>
        <v>325</v>
      </c>
      <c r="N11" t="s">
        <v>57</v>
      </c>
    </row>
    <row r="12" spans="1:18">
      <c r="A12" s="10" t="s">
        <v>35</v>
      </c>
      <c r="B12" s="10" t="s">
        <v>70</v>
      </c>
      <c r="C12" s="8" t="s">
        <v>5</v>
      </c>
      <c r="D12" s="9">
        <v>43478</v>
      </c>
      <c r="E12" s="12">
        <v>2</v>
      </c>
      <c r="F12" s="10"/>
      <c r="G12" s="10"/>
      <c r="H12" s="10"/>
      <c r="I12" s="10"/>
      <c r="J12" s="10">
        <v>100</v>
      </c>
      <c r="L12" s="22">
        <f t="shared" si="0"/>
        <v>0</v>
      </c>
      <c r="M12" s="22">
        <f t="shared" si="1"/>
        <v>-100</v>
      </c>
      <c r="N12" t="s">
        <v>59</v>
      </c>
    </row>
    <row r="13" spans="1:18">
      <c r="A13" s="10" t="s">
        <v>38</v>
      </c>
      <c r="B13" s="10" t="s">
        <v>23</v>
      </c>
      <c r="C13" s="8" t="s">
        <v>5</v>
      </c>
      <c r="D13" s="9">
        <v>43480</v>
      </c>
      <c r="F13" s="10"/>
      <c r="G13" s="10"/>
      <c r="H13" s="10"/>
      <c r="I13" s="10"/>
      <c r="J13" s="10"/>
      <c r="K13" s="11">
        <v>10</v>
      </c>
      <c r="L13" s="22">
        <f t="shared" si="0"/>
        <v>5.8</v>
      </c>
      <c r="M13" s="22">
        <f t="shared" si="1"/>
        <v>-5.8</v>
      </c>
      <c r="N13" t="s">
        <v>58</v>
      </c>
    </row>
    <row r="14" spans="1:18">
      <c r="A14" s="10" t="s">
        <v>35</v>
      </c>
      <c r="B14" s="10" t="s">
        <v>23</v>
      </c>
      <c r="C14" s="8" t="s">
        <v>5</v>
      </c>
      <c r="D14" s="9">
        <v>43481</v>
      </c>
      <c r="E14" s="12">
        <v>1</v>
      </c>
      <c r="F14" s="10">
        <v>300</v>
      </c>
      <c r="G14" s="10"/>
      <c r="H14" s="10"/>
      <c r="I14" s="10"/>
      <c r="J14" s="10"/>
      <c r="L14" s="22">
        <f t="shared" ref="L14:L29" si="6">K14*0.58</f>
        <v>0</v>
      </c>
      <c r="M14" s="22">
        <f t="shared" si="1"/>
        <v>300</v>
      </c>
      <c r="N14" t="s">
        <v>61</v>
      </c>
    </row>
    <row r="15" spans="1:18">
      <c r="A15" s="10" t="s">
        <v>35</v>
      </c>
      <c r="B15" s="10" t="s">
        <v>23</v>
      </c>
      <c r="C15" s="8" t="s">
        <v>5</v>
      </c>
      <c r="D15" s="9">
        <v>43481</v>
      </c>
      <c r="E15" s="12">
        <v>1</v>
      </c>
      <c r="F15" s="10"/>
      <c r="G15" s="10"/>
      <c r="H15" s="10"/>
      <c r="I15" s="10"/>
      <c r="J15" s="10"/>
      <c r="K15" s="11">
        <v>43</v>
      </c>
      <c r="L15" s="22">
        <f t="shared" si="6"/>
        <v>24.939999999999998</v>
      </c>
      <c r="M15" s="22">
        <f t="shared" si="1"/>
        <v>-24.939999999999998</v>
      </c>
    </row>
    <row r="16" spans="1:18">
      <c r="A16" s="10" t="s">
        <v>35</v>
      </c>
      <c r="B16" s="10" t="s">
        <v>23</v>
      </c>
      <c r="C16" s="8" t="s">
        <v>5</v>
      </c>
      <c r="D16" s="9">
        <v>43481</v>
      </c>
      <c r="E16" s="12">
        <v>1</v>
      </c>
      <c r="F16" s="10">
        <v>100</v>
      </c>
      <c r="G16" s="10"/>
      <c r="H16" s="10"/>
      <c r="I16" s="10"/>
      <c r="J16" s="10"/>
      <c r="L16" s="22">
        <f t="shared" si="6"/>
        <v>0</v>
      </c>
      <c r="M16" s="22">
        <f t="shared" si="1"/>
        <v>100</v>
      </c>
      <c r="N16" t="s">
        <v>63</v>
      </c>
    </row>
    <row r="17" spans="1:14">
      <c r="A17" s="10" t="s">
        <v>35</v>
      </c>
      <c r="B17" s="10" t="s">
        <v>23</v>
      </c>
      <c r="C17" s="8" t="s">
        <v>5</v>
      </c>
      <c r="D17" s="9">
        <v>43481</v>
      </c>
      <c r="E17" s="12">
        <v>1</v>
      </c>
      <c r="F17" s="10"/>
      <c r="G17" s="10"/>
      <c r="H17" s="10"/>
      <c r="I17" s="10"/>
      <c r="J17" s="10">
        <v>10</v>
      </c>
      <c r="L17" s="22">
        <f t="shared" si="6"/>
        <v>0</v>
      </c>
      <c r="M17" s="22">
        <f t="shared" si="1"/>
        <v>-10</v>
      </c>
      <c r="N17" t="s">
        <v>64</v>
      </c>
    </row>
    <row r="18" spans="1:14">
      <c r="A18" s="10" t="s">
        <v>35</v>
      </c>
      <c r="B18" s="10" t="s">
        <v>24</v>
      </c>
      <c r="C18" s="8" t="s">
        <v>4</v>
      </c>
      <c r="D18" s="9">
        <v>43483</v>
      </c>
      <c r="E18" s="12">
        <v>3</v>
      </c>
      <c r="F18" s="10">
        <v>800</v>
      </c>
      <c r="G18" s="10"/>
      <c r="H18" s="10"/>
      <c r="I18" s="10"/>
      <c r="J18" s="10"/>
      <c r="L18" s="22">
        <f t="shared" ref="L18:L21" si="7">K18*0.58</f>
        <v>0</v>
      </c>
      <c r="M18" s="22">
        <f t="shared" ref="M18:M21" si="8">F18-G18-H18-I18-J18-L18</f>
        <v>800</v>
      </c>
      <c r="N18" t="s">
        <v>65</v>
      </c>
    </row>
    <row r="19" spans="1:14">
      <c r="A19" s="10" t="s">
        <v>35</v>
      </c>
      <c r="B19" s="10" t="s">
        <v>24</v>
      </c>
      <c r="C19" s="8" t="s">
        <v>4</v>
      </c>
      <c r="D19" s="9">
        <v>43483</v>
      </c>
      <c r="E19" s="12">
        <v>3</v>
      </c>
      <c r="F19" s="10"/>
      <c r="G19" s="10"/>
      <c r="H19" s="10"/>
      <c r="I19" s="10"/>
      <c r="J19" s="10">
        <v>100</v>
      </c>
      <c r="L19" s="22">
        <f t="shared" si="7"/>
        <v>0</v>
      </c>
      <c r="M19" s="22">
        <f t="shared" si="8"/>
        <v>-100</v>
      </c>
      <c r="N19" t="s">
        <v>66</v>
      </c>
    </row>
    <row r="20" spans="1:14">
      <c r="A20" s="10" t="s">
        <v>33</v>
      </c>
      <c r="B20" s="10"/>
      <c r="D20" s="9">
        <v>43484</v>
      </c>
      <c r="F20" s="10"/>
      <c r="G20" s="10"/>
      <c r="H20" s="10">
        <v>200</v>
      </c>
      <c r="I20" s="10"/>
      <c r="J20" s="10"/>
      <c r="L20" s="22">
        <f t="shared" si="7"/>
        <v>0</v>
      </c>
      <c r="M20" s="22">
        <f t="shared" si="8"/>
        <v>-200</v>
      </c>
    </row>
    <row r="21" spans="1:14">
      <c r="A21" s="10" t="s">
        <v>35</v>
      </c>
      <c r="B21" s="10" t="s">
        <v>24</v>
      </c>
      <c r="C21" s="8" t="s">
        <v>4</v>
      </c>
      <c r="D21" s="9">
        <v>43488</v>
      </c>
      <c r="E21" s="12">
        <v>3</v>
      </c>
      <c r="F21" s="10"/>
      <c r="G21" s="10"/>
      <c r="H21" s="10"/>
      <c r="I21" s="10"/>
      <c r="J21" s="10"/>
      <c r="K21" s="11">
        <v>85</v>
      </c>
      <c r="L21" s="22">
        <f t="shared" si="7"/>
        <v>49.3</v>
      </c>
      <c r="M21" s="22">
        <f t="shared" si="8"/>
        <v>-49.3</v>
      </c>
    </row>
    <row r="22" spans="1:14">
      <c r="A22" s="10" t="s">
        <v>35</v>
      </c>
      <c r="B22" s="10" t="s">
        <v>31</v>
      </c>
      <c r="C22" s="8" t="s">
        <v>4</v>
      </c>
      <c r="D22" s="9">
        <v>43489</v>
      </c>
      <c r="E22" s="12">
        <v>4</v>
      </c>
      <c r="F22" s="10">
        <v>450</v>
      </c>
      <c r="G22" s="10"/>
      <c r="H22" s="10"/>
      <c r="I22" s="10"/>
      <c r="J22" s="10"/>
      <c r="L22" s="22">
        <f t="shared" si="6"/>
        <v>0</v>
      </c>
      <c r="M22" s="22">
        <f t="shared" si="1"/>
        <v>450</v>
      </c>
      <c r="N22" t="s">
        <v>67</v>
      </c>
    </row>
    <row r="23" spans="1:14">
      <c r="A23" s="10" t="s">
        <v>8</v>
      </c>
      <c r="B23" s="10"/>
      <c r="D23" s="9">
        <v>43491</v>
      </c>
      <c r="F23" s="10"/>
      <c r="G23" s="10"/>
      <c r="H23" s="10"/>
      <c r="I23" s="10">
        <v>9.99</v>
      </c>
      <c r="J23" s="10"/>
      <c r="L23" s="22">
        <f t="shared" si="6"/>
        <v>0</v>
      </c>
      <c r="M23" s="22">
        <f t="shared" si="1"/>
        <v>-9.99</v>
      </c>
      <c r="N23" t="s">
        <v>68</v>
      </c>
    </row>
    <row r="24" spans="1:14">
      <c r="A24" s="10" t="s">
        <v>35</v>
      </c>
      <c r="B24" s="10" t="s">
        <v>31</v>
      </c>
      <c r="C24" s="8" t="s">
        <v>4</v>
      </c>
      <c r="D24" s="9">
        <v>43495</v>
      </c>
      <c r="E24" s="12">
        <v>4</v>
      </c>
      <c r="F24" s="10">
        <v>500</v>
      </c>
      <c r="G24" s="10"/>
      <c r="H24" s="10"/>
      <c r="I24" s="10"/>
      <c r="J24" s="10"/>
      <c r="L24" s="22">
        <f t="shared" si="6"/>
        <v>0</v>
      </c>
      <c r="M24" s="22">
        <f t="shared" si="1"/>
        <v>500</v>
      </c>
      <c r="N24" t="s">
        <v>69</v>
      </c>
    </row>
    <row r="25" spans="1:14">
      <c r="A25" s="10" t="s">
        <v>35</v>
      </c>
      <c r="B25" s="10" t="s">
        <v>31</v>
      </c>
      <c r="C25" s="8" t="s">
        <v>4</v>
      </c>
      <c r="D25" s="9">
        <v>43495</v>
      </c>
      <c r="E25" s="12">
        <v>4</v>
      </c>
      <c r="F25" s="10"/>
      <c r="G25" s="10"/>
      <c r="H25" s="10"/>
      <c r="I25" s="10"/>
      <c r="J25" s="10"/>
      <c r="K25" s="11">
        <v>92</v>
      </c>
      <c r="L25" s="22">
        <f t="shared" si="6"/>
        <v>53.36</v>
      </c>
      <c r="M25" s="22">
        <f t="shared" si="1"/>
        <v>-53.36</v>
      </c>
    </row>
    <row r="26" spans="1:14">
      <c r="A26" s="10" t="s">
        <v>34</v>
      </c>
      <c r="B26" s="10"/>
      <c r="D26" s="9">
        <v>43506</v>
      </c>
      <c r="F26" s="10"/>
      <c r="G26" s="10"/>
      <c r="H26" s="10">
        <v>150</v>
      </c>
      <c r="I26" s="10"/>
      <c r="J26" s="10"/>
      <c r="L26" s="22">
        <f t="shared" ref="L26:L28" si="9">K26*0.58</f>
        <v>0</v>
      </c>
      <c r="M26" s="22">
        <f t="shared" ref="M26:M28" si="10">F26-G26-H26-I26-J26-L26</f>
        <v>-150</v>
      </c>
    </row>
    <row r="27" spans="1:14">
      <c r="A27" s="10" t="s">
        <v>35</v>
      </c>
      <c r="B27" s="10" t="s">
        <v>70</v>
      </c>
      <c r="C27" s="8" t="s">
        <v>5</v>
      </c>
      <c r="D27" s="9">
        <v>43513</v>
      </c>
      <c r="E27" s="12">
        <v>2</v>
      </c>
      <c r="F27" s="10">
        <v>325</v>
      </c>
      <c r="G27" s="10"/>
      <c r="H27" s="10"/>
      <c r="I27" s="10"/>
      <c r="J27" s="10"/>
      <c r="L27" s="22">
        <f t="shared" si="9"/>
        <v>0</v>
      </c>
      <c r="M27" s="22">
        <f t="shared" si="10"/>
        <v>325</v>
      </c>
      <c r="N27" t="s">
        <v>71</v>
      </c>
    </row>
    <row r="28" spans="1:14">
      <c r="A28" s="10" t="s">
        <v>35</v>
      </c>
      <c r="B28" s="10" t="s">
        <v>70</v>
      </c>
      <c r="C28" s="8" t="s">
        <v>5</v>
      </c>
      <c r="D28" s="9">
        <v>43513</v>
      </c>
      <c r="E28" s="12">
        <v>2</v>
      </c>
      <c r="F28" s="10"/>
      <c r="G28" s="10"/>
      <c r="H28" s="10"/>
      <c r="I28" s="10"/>
      <c r="J28" s="10"/>
      <c r="K28" s="11">
        <v>43</v>
      </c>
      <c r="L28" s="22">
        <f t="shared" si="9"/>
        <v>24.939999999999998</v>
      </c>
      <c r="M28" s="22">
        <f t="shared" si="10"/>
        <v>-24.939999999999998</v>
      </c>
    </row>
    <row r="29" spans="1:14">
      <c r="A29" s="10"/>
      <c r="B29" s="10"/>
      <c r="D29" s="9"/>
      <c r="F29" s="10"/>
      <c r="G29" s="10"/>
      <c r="H29" s="10"/>
      <c r="I29" s="10"/>
      <c r="J29" s="10"/>
      <c r="L29" s="22">
        <f t="shared" si="6"/>
        <v>0</v>
      </c>
      <c r="M29" s="22">
        <f t="shared" si="1"/>
        <v>0</v>
      </c>
    </row>
    <row r="30" spans="1:14">
      <c r="A30" s="10"/>
      <c r="B30" s="10"/>
      <c r="D30" s="9"/>
      <c r="F30" s="10"/>
      <c r="G30" s="10"/>
      <c r="H30" s="10"/>
      <c r="I30" s="10"/>
      <c r="J30" s="10"/>
      <c r="L30" s="22">
        <f t="shared" si="0"/>
        <v>0</v>
      </c>
      <c r="M30" s="22">
        <f t="shared" ref="M30:M33" si="11">F30-G30-H30-I30-J30-L30</f>
        <v>0</v>
      </c>
    </row>
    <row r="31" spans="1:14">
      <c r="A31" s="10"/>
      <c r="B31" s="10"/>
      <c r="D31" s="9"/>
      <c r="F31" s="10"/>
      <c r="G31" s="10"/>
      <c r="H31" s="10"/>
      <c r="I31" s="10"/>
      <c r="J31" s="10"/>
      <c r="L31" s="22">
        <f t="shared" si="0"/>
        <v>0</v>
      </c>
      <c r="M31" s="22">
        <f t="shared" si="11"/>
        <v>0</v>
      </c>
    </row>
    <row r="32" spans="1:14">
      <c r="A32" s="10"/>
      <c r="B32" s="10"/>
      <c r="D32" s="9"/>
      <c r="F32" s="10"/>
      <c r="G32" s="10"/>
      <c r="H32" s="10"/>
      <c r="I32" s="10"/>
      <c r="J32" s="10"/>
      <c r="L32" s="22">
        <f t="shared" si="0"/>
        <v>0</v>
      </c>
      <c r="M32" s="22">
        <f t="shared" si="11"/>
        <v>0</v>
      </c>
    </row>
    <row r="33" spans="1:13">
      <c r="A33" s="10"/>
      <c r="B33" s="10"/>
      <c r="D33" s="9"/>
      <c r="F33" s="10"/>
      <c r="G33" s="10"/>
      <c r="H33" s="10"/>
      <c r="I33" s="10"/>
      <c r="J33" s="10"/>
      <c r="L33" s="22">
        <f t="shared" si="0"/>
        <v>0</v>
      </c>
      <c r="M33" s="22">
        <f t="shared" si="11"/>
        <v>0</v>
      </c>
    </row>
    <row r="34" spans="1:13" s="51" customFormat="1" ht="7" customHeight="1">
      <c r="A34" s="52"/>
      <c r="B34" s="52"/>
      <c r="C34" s="53"/>
      <c r="D34" s="54"/>
      <c r="E34" s="55"/>
      <c r="F34" s="52"/>
      <c r="G34" s="52"/>
      <c r="H34" s="52"/>
      <c r="I34" s="52"/>
      <c r="J34" s="52"/>
      <c r="K34" s="56"/>
      <c r="L34" s="57"/>
      <c r="M34" s="57"/>
    </row>
    <row r="35" spans="1:13">
      <c r="A35" s="10"/>
      <c r="B35" s="10"/>
      <c r="C35" s="58" t="s">
        <v>60</v>
      </c>
      <c r="D35" s="9"/>
      <c r="F35" s="30">
        <f>SUM(F4:F34)</f>
        <v>3100</v>
      </c>
      <c r="G35" s="30">
        <f>SUM(G4:G34)</f>
        <v>80</v>
      </c>
      <c r="H35" s="30">
        <f>SUM(H4:H34)</f>
        <v>500</v>
      </c>
      <c r="I35" s="30">
        <f>SUM(I4:I34)</f>
        <v>12.57</v>
      </c>
      <c r="J35" s="30">
        <f>SUM(J4:J34)</f>
        <v>509</v>
      </c>
      <c r="K35" s="31">
        <f>SUM(K4:K34)</f>
        <v>273</v>
      </c>
      <c r="L35" s="30">
        <f>SUM(L4:L34)</f>
        <v>158.33999999999997</v>
      </c>
      <c r="M35" s="30">
        <f>SUM(M4:M34)</f>
        <v>1840.0900000000001</v>
      </c>
    </row>
    <row r="37" spans="1:13" ht="32">
      <c r="D37" s="35"/>
      <c r="E37" s="39" t="s">
        <v>30</v>
      </c>
      <c r="F37" s="40" t="s">
        <v>0</v>
      </c>
      <c r="G37" s="40" t="s">
        <v>6</v>
      </c>
      <c r="H37" s="40" t="s">
        <v>7</v>
      </c>
      <c r="I37" s="40" t="s">
        <v>8</v>
      </c>
      <c r="J37" s="41" t="s">
        <v>39</v>
      </c>
      <c r="K37" s="40" t="s">
        <v>10</v>
      </c>
      <c r="L37" s="40" t="s">
        <v>11</v>
      </c>
      <c r="M37" s="40" t="s">
        <v>26</v>
      </c>
    </row>
    <row r="38" spans="1:13">
      <c r="D38" s="35" t="s">
        <v>27</v>
      </c>
      <c r="E38" s="38">
        <f>F38/F$41</f>
        <v>0.56451612903225812</v>
      </c>
      <c r="F38" s="36">
        <f>SUMIF($C$4:$C$154,"KS",F$4:F$154)</f>
        <v>1750</v>
      </c>
      <c r="G38" s="36">
        <f>E38*G35</f>
        <v>45.161290322580648</v>
      </c>
      <c r="H38" s="36">
        <f>E38*H35</f>
        <v>282.25806451612908</v>
      </c>
      <c r="I38" s="36">
        <f>E38*I35</f>
        <v>7.0959677419354845</v>
      </c>
      <c r="J38" s="36">
        <f>SUMIF($C$4:$C$153,"KS",J$4:J$153)</f>
        <v>100</v>
      </c>
      <c r="K38" s="37">
        <f>SUMIF($C$4:$C$154,"KS",K$4:K$154)</f>
        <v>177</v>
      </c>
      <c r="L38" s="36">
        <f>SUMIF($C$4:$C$154,"KS",L$4:L$154)</f>
        <v>102.66</v>
      </c>
      <c r="M38" s="36">
        <f>F38-G38-H38-I38-J38-L38</f>
        <v>1212.8246774193547</v>
      </c>
    </row>
    <row r="39" spans="1:13">
      <c r="D39" s="35" t="s">
        <v>28</v>
      </c>
      <c r="E39" s="38">
        <f>F39/F$41</f>
        <v>0.43548387096774194</v>
      </c>
      <c r="F39" s="36">
        <f>SUMIF($C$4:$C$154,"MO",F$4:F$154)</f>
        <v>1350</v>
      </c>
      <c r="G39" s="36">
        <f>E39*G35</f>
        <v>34.838709677419352</v>
      </c>
      <c r="H39" s="36">
        <f>E39*H35</f>
        <v>217.74193548387098</v>
      </c>
      <c r="I39" s="36">
        <f>E39*I35</f>
        <v>5.4740322580645167</v>
      </c>
      <c r="J39" s="36">
        <f>SUMIF($C$4:$C$153,"MO",J$4:J$153)</f>
        <v>409</v>
      </c>
      <c r="K39" s="37">
        <f>SUMIF($C$4:$C$154,"MO",K$4:K$154)</f>
        <v>96</v>
      </c>
      <c r="L39" s="36">
        <f>SUMIF($C$4:$C$154,"MO",L$4:L$154)</f>
        <v>55.679999999999993</v>
      </c>
      <c r="M39" s="36">
        <f>F39-G39-H39-I39-J39-L39</f>
        <v>627.26532258064537</v>
      </c>
    </row>
    <row r="40" spans="1:13" ht="6" customHeight="1">
      <c r="D40" s="63"/>
      <c r="E40" s="64"/>
      <c r="F40" s="65"/>
      <c r="G40" s="65"/>
      <c r="H40" s="65"/>
      <c r="I40" s="66"/>
      <c r="J40" s="66"/>
      <c r="K40" s="67"/>
      <c r="L40" s="68"/>
      <c r="M40" s="68"/>
    </row>
    <row r="41" spans="1:13">
      <c r="D41" s="59" t="s">
        <v>29</v>
      </c>
      <c r="E41" s="60">
        <f>SUM(E38:E40)</f>
        <v>1</v>
      </c>
      <c r="F41" s="61">
        <f>SUM(F38:F40)</f>
        <v>3100</v>
      </c>
      <c r="G41" s="61">
        <f>SUM(G38:G40)</f>
        <v>80</v>
      </c>
      <c r="H41" s="61">
        <f>SUM(H38:H40)</f>
        <v>500.00000000000006</v>
      </c>
      <c r="I41" s="61">
        <f>SUM(I38:I40)</f>
        <v>12.57</v>
      </c>
      <c r="J41" s="61">
        <f>SUM(J38:J40)</f>
        <v>509</v>
      </c>
      <c r="K41" s="62">
        <f>SUM(K38:K40)</f>
        <v>273</v>
      </c>
      <c r="L41" s="61">
        <f>SUM(L38:L40)</f>
        <v>158.33999999999997</v>
      </c>
      <c r="M41" s="61">
        <f>SUM(M38:M40)</f>
        <v>1840.0900000000001</v>
      </c>
    </row>
    <row r="42" spans="1:13">
      <c r="I42" s="6"/>
      <c r="J42" s="22"/>
      <c r="K42" s="34"/>
      <c r="L42" s="32"/>
      <c r="M42" s="32"/>
    </row>
    <row r="43" spans="1:13">
      <c r="I43" s="6"/>
      <c r="J43" s="22"/>
      <c r="K43" s="34"/>
      <c r="L43" s="32"/>
      <c r="M43" s="32"/>
    </row>
    <row r="44" spans="1:13">
      <c r="I44" s="6"/>
      <c r="J44" s="22"/>
      <c r="K44" s="34"/>
      <c r="L44" s="32"/>
      <c r="M44" s="32"/>
    </row>
    <row r="45" spans="1:13">
      <c r="I45" s="6"/>
      <c r="J45" s="22"/>
      <c r="K45" s="34"/>
      <c r="L45" s="32"/>
      <c r="M45" s="32"/>
    </row>
    <row r="46" spans="1:13">
      <c r="I46" s="6"/>
      <c r="J46" s="22"/>
      <c r="K46" s="34"/>
      <c r="L46" s="32"/>
      <c r="M46" s="32"/>
    </row>
    <row r="47" spans="1:13">
      <c r="I47" s="6"/>
      <c r="J47" s="22"/>
      <c r="K47" s="34"/>
      <c r="L47" s="32"/>
      <c r="M47" s="32"/>
    </row>
    <row r="48" spans="1:13">
      <c r="H48" s="6"/>
      <c r="I48" s="22"/>
      <c r="J48" s="34"/>
      <c r="K48" s="32"/>
      <c r="L48" s="32"/>
      <c r="M48"/>
    </row>
    <row r="49" spans="9:13">
      <c r="I49" s="6"/>
      <c r="J49" s="11"/>
      <c r="K49" s="32"/>
      <c r="L49" s="32"/>
      <c r="M49"/>
    </row>
    <row r="50" spans="9:13">
      <c r="I50" s="6"/>
      <c r="J50" s="11"/>
      <c r="K50" s="32"/>
      <c r="L50" s="32"/>
      <c r="M50"/>
    </row>
    <row r="51" spans="9:13">
      <c r="I51" s="6"/>
      <c r="J51" s="11"/>
      <c r="K51" s="32"/>
      <c r="L51" s="32"/>
      <c r="M51"/>
    </row>
    <row r="52" spans="9:13">
      <c r="I52" s="6"/>
      <c r="J52" s="11"/>
      <c r="K52" s="32"/>
      <c r="L52" s="32"/>
      <c r="M52"/>
    </row>
    <row r="53" spans="9:13">
      <c r="I53" s="6"/>
      <c r="J53" s="11"/>
      <c r="K53" s="32"/>
      <c r="L53" s="32"/>
      <c r="M53"/>
    </row>
    <row r="54" spans="9:13">
      <c r="I54" s="6"/>
      <c r="J54" s="11"/>
      <c r="K54" s="32"/>
      <c r="L54" s="32"/>
      <c r="M54"/>
    </row>
    <row r="55" spans="9:13">
      <c r="I55" s="6"/>
      <c r="J55" s="11"/>
      <c r="K55" s="32"/>
      <c r="L55" s="32"/>
      <c r="M55"/>
    </row>
    <row r="56" spans="9:13">
      <c r="I56" s="6"/>
      <c r="J56" s="11"/>
      <c r="K56" s="32"/>
      <c r="L56" s="32"/>
      <c r="M56"/>
    </row>
    <row r="57" spans="9:13">
      <c r="I57" s="6"/>
      <c r="J57" s="11"/>
      <c r="K57" s="32"/>
      <c r="L57" s="32"/>
      <c r="M57"/>
    </row>
    <row r="58" spans="9:13">
      <c r="I58" s="6"/>
      <c r="J58" s="11"/>
      <c r="K58" s="32"/>
      <c r="L58" s="32"/>
      <c r="M58"/>
    </row>
    <row r="59" spans="9:13">
      <c r="I59" s="6"/>
      <c r="J59" s="11"/>
      <c r="K59" s="32"/>
      <c r="L59" s="32"/>
      <c r="M59"/>
    </row>
    <row r="60" spans="9:13">
      <c r="I60" s="6"/>
      <c r="J60" s="11"/>
      <c r="K60" s="32"/>
      <c r="L60" s="32"/>
      <c r="M60"/>
    </row>
    <row r="61" spans="9:13">
      <c r="I61" s="6"/>
      <c r="J61" s="11"/>
      <c r="K61" s="32"/>
      <c r="L61" s="32"/>
      <c r="M61"/>
    </row>
    <row r="62" spans="9:13">
      <c r="J62" s="6"/>
      <c r="L62" s="32"/>
      <c r="M62" s="32"/>
    </row>
    <row r="63" spans="9:13">
      <c r="J63" s="6"/>
      <c r="L63" s="32"/>
      <c r="M63" s="32"/>
    </row>
    <row r="64" spans="9:13">
      <c r="J64" s="6"/>
      <c r="L64" s="32"/>
      <c r="M64" s="32"/>
    </row>
    <row r="65" spans="10:13">
      <c r="J65" s="6"/>
      <c r="L65" s="32"/>
      <c r="M65" s="32"/>
    </row>
  </sheetData>
  <phoneticPr fontId="10" type="noConversion"/>
  <printOptions gridLines="1"/>
  <pageMargins left="0.7" right="0.7" top="0.75" bottom="0.75" header="0.3" footer="0.3"/>
  <pageSetup scale="41" fitToWidth="3" orientation="portrait" horizontalDpi="4294967292" verticalDpi="4294967292" copies="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8"/>
  <sheetViews>
    <sheetView showRuler="0" zoomScale="125" zoomScaleNormal="125" zoomScalePageLayoutView="125" workbookViewId="0">
      <selection activeCell="C15" sqref="C15"/>
    </sheetView>
  </sheetViews>
  <sheetFormatPr baseColWidth="10" defaultColWidth="12.5" defaultRowHeight="16"/>
  <cols>
    <col min="1" max="1" width="8.1640625" style="21" bestFit="1" customWidth="1"/>
    <col min="2" max="2" width="12.83203125" style="21" bestFit="1" customWidth="1"/>
    <col min="3" max="3" width="5.5" style="17" bestFit="1" customWidth="1"/>
    <col min="4" max="4" width="13.1640625" style="16" bestFit="1" customWidth="1"/>
    <col min="5" max="5" width="32.1640625" style="17" bestFit="1" customWidth="1"/>
    <col min="6" max="6" width="18.5" style="17" bestFit="1" customWidth="1"/>
    <col min="7" max="7" width="18.5" style="17" customWidth="1"/>
    <col min="8" max="8" width="11.83203125" style="18" bestFit="1" customWidth="1"/>
    <col min="9" max="9" width="11.6640625" style="18" bestFit="1" customWidth="1"/>
    <col min="10" max="10" width="10.1640625" style="18" customWidth="1"/>
    <col min="11" max="11" width="8.5" style="17" customWidth="1"/>
    <col min="12" max="12" width="9.83203125" style="17" bestFit="1" customWidth="1"/>
    <col min="13" max="13" width="9.83203125" style="18" bestFit="1" customWidth="1"/>
    <col min="14" max="14" width="8.5" style="18" bestFit="1" customWidth="1"/>
    <col min="15" max="16384" width="12.5" style="19"/>
  </cols>
  <sheetData>
    <row r="2" spans="1:14">
      <c r="B2" s="47" t="s">
        <v>21</v>
      </c>
      <c r="C2" s="47"/>
    </row>
    <row r="3" spans="1:14" s="14" customFormat="1" ht="34">
      <c r="A3" s="20" t="s">
        <v>20</v>
      </c>
      <c r="B3" s="20" t="s">
        <v>22</v>
      </c>
      <c r="C3" s="14" t="s">
        <v>3</v>
      </c>
      <c r="D3" s="13" t="s">
        <v>25</v>
      </c>
      <c r="E3" s="14" t="s">
        <v>13</v>
      </c>
      <c r="F3" s="14" t="s">
        <v>43</v>
      </c>
      <c r="G3" s="14" t="s">
        <v>72</v>
      </c>
      <c r="H3" s="15" t="s">
        <v>14</v>
      </c>
      <c r="I3" s="15" t="s">
        <v>15</v>
      </c>
      <c r="J3" s="50" t="s">
        <v>51</v>
      </c>
      <c r="K3" s="46" t="s">
        <v>16</v>
      </c>
      <c r="L3" s="46" t="s">
        <v>49</v>
      </c>
      <c r="M3" s="15" t="s">
        <v>32</v>
      </c>
      <c r="N3" s="50" t="s">
        <v>17</v>
      </c>
    </row>
    <row r="5" spans="1:14">
      <c r="A5" s="21">
        <v>1</v>
      </c>
      <c r="B5" s="48" t="s">
        <v>23</v>
      </c>
      <c r="C5" s="49" t="s">
        <v>5</v>
      </c>
      <c r="D5" s="16">
        <v>43481</v>
      </c>
      <c r="E5" s="49" t="s">
        <v>40</v>
      </c>
      <c r="F5" s="49" t="s">
        <v>44</v>
      </c>
      <c r="G5" s="49" t="s">
        <v>73</v>
      </c>
      <c r="H5" s="18">
        <v>600</v>
      </c>
      <c r="I5" s="18">
        <v>300</v>
      </c>
      <c r="J5" s="18">
        <v>300</v>
      </c>
      <c r="K5" s="17" t="s">
        <v>18</v>
      </c>
      <c r="L5" s="17" t="s">
        <v>18</v>
      </c>
      <c r="M5" s="18">
        <v>100</v>
      </c>
      <c r="N5" s="18">
        <v>500</v>
      </c>
    </row>
    <row r="6" spans="1:14">
      <c r="A6" s="21">
        <v>3</v>
      </c>
      <c r="B6" s="48" t="s">
        <v>24</v>
      </c>
      <c r="C6" s="49" t="s">
        <v>4</v>
      </c>
      <c r="D6" s="16">
        <v>43488</v>
      </c>
      <c r="E6" s="49" t="s">
        <v>41</v>
      </c>
      <c r="F6" s="49" t="s">
        <v>45</v>
      </c>
      <c r="G6" s="49" t="s">
        <v>73</v>
      </c>
      <c r="H6" s="18">
        <v>800</v>
      </c>
      <c r="I6" s="18" t="s">
        <v>19</v>
      </c>
      <c r="J6" s="18">
        <v>800</v>
      </c>
      <c r="K6" s="17" t="s">
        <v>18</v>
      </c>
      <c r="L6" s="17" t="s">
        <v>18</v>
      </c>
      <c r="M6" s="18">
        <v>100</v>
      </c>
      <c r="N6" s="18">
        <v>700</v>
      </c>
    </row>
    <row r="7" spans="1:14">
      <c r="A7" s="21">
        <v>4</v>
      </c>
      <c r="B7" s="48" t="s">
        <v>31</v>
      </c>
      <c r="C7" s="49" t="s">
        <v>4</v>
      </c>
      <c r="D7" s="16">
        <v>43495</v>
      </c>
      <c r="E7" s="49" t="s">
        <v>42</v>
      </c>
      <c r="F7" s="49" t="s">
        <v>46</v>
      </c>
      <c r="G7" s="49" t="s">
        <v>33</v>
      </c>
      <c r="H7" s="18">
        <v>950</v>
      </c>
      <c r="I7" s="18">
        <v>450</v>
      </c>
      <c r="J7" s="18">
        <v>500</v>
      </c>
      <c r="K7" s="17" t="s">
        <v>18</v>
      </c>
      <c r="L7" s="49" t="s">
        <v>50</v>
      </c>
      <c r="M7" s="18">
        <v>0</v>
      </c>
      <c r="N7" s="18">
        <v>950</v>
      </c>
    </row>
    <row r="8" spans="1:14">
      <c r="A8" s="21">
        <v>2</v>
      </c>
      <c r="B8" s="48" t="s">
        <v>70</v>
      </c>
      <c r="C8" s="49" t="s">
        <v>5</v>
      </c>
      <c r="D8" s="16">
        <v>43513</v>
      </c>
      <c r="E8" s="49" t="s">
        <v>47</v>
      </c>
      <c r="F8" s="49" t="s">
        <v>48</v>
      </c>
      <c r="G8" s="49" t="s">
        <v>73</v>
      </c>
      <c r="H8" s="18">
        <v>650</v>
      </c>
      <c r="I8" s="18">
        <v>325</v>
      </c>
      <c r="J8" s="18">
        <v>325</v>
      </c>
      <c r="K8" s="17" t="s">
        <v>18</v>
      </c>
      <c r="L8" s="17" t="s">
        <v>18</v>
      </c>
      <c r="M8" s="18">
        <v>100</v>
      </c>
      <c r="N8" s="18">
        <v>550</v>
      </c>
    </row>
  </sheetData>
  <mergeCells count="1">
    <mergeCell ref="B2:C2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</vt:lpstr>
      <vt:lpstr>Pay</vt:lpstr>
      <vt:lpstr>RateTable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2018-06-23T03:34:47Z</cp:lastPrinted>
  <dcterms:created xsi:type="dcterms:W3CDTF">2013-03-29T19:31:40Z</dcterms:created>
  <dcterms:modified xsi:type="dcterms:W3CDTF">2019-08-16T22:48:00Z</dcterms:modified>
</cp:coreProperties>
</file>